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<sst xmlns="http://schemas.openxmlformats.org/spreadsheetml/2006/main" count="27" uniqueCount="16">
  <si>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CAT</t>
  </si>
  <si>
    <t>CRM</t>
  </si>
  <si>
    <t>CGP</t>
  </si>
  <si>
    <t>REPARTITIONS</t>
  </si>
  <si>
    <t>€</t>
  </si>
  <si>
    <t>SALAIRES FORFAITAIRES</t>
  </si>
  <si>
    <t>CONTRIBUTIONS PATRONALES</t>
  </si>
  <si>
    <t>COTISATIONS OUVRIERES</t>
  </si>
  <si>
    <t>TOTAL</t>
  </si>
  <si>
    <t>JOUR</t>
  </si>
  <si>
    <t>HEURES SUPPL.</t>
  </si>
  <si>
    <t>MOIS</t>
  </si>
  <si>
    <t>AN</t>
  </si>
  <si>
    <t>CONTRIBUTIONS ET COTISATIONS A L' E.N.I.M.</t>
  </si>
  <si>
    <t>CFP</t>
  </si>
  <si>
    <t>BAREME APPLICABLE A COMPTER DU 1er AVRIL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</si>
</sst>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DotDot"/>
    </border>
    <border>
      <left style="medium"/>
      <right>
        <color indexed="63"/>
      </right>
      <top style="medium"/>
      <bottom style="dashDotDot"/>
    </border>
    <border>
      <left style="medium"/>
      <right style="medium"/>
      <top style="medium"/>
      <bottom style="dashDotDot"/>
    </border>
    <border>
      <left>
        <color indexed="63"/>
      </left>
      <right style="medium"/>
      <top style="medium"/>
      <bottom style="dashDotDot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ashDotDot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2" sqref="A2:O2"/>
    </sheetView>
  </sheetViews>
  <sheetFormatPr defaultColWidth="12.7109375" defaultRowHeight="12.75"/>
  <cols>
    <col min="1" max="1" width="8.7109375" style="1" customWidth="1"/>
    <col min="2" max="14" width="12.7109375" style="1" customWidth="1"/>
    <col min="15" max="15" width="12.7109375" style="3" customWidth="1"/>
    <col min="16" max="16384" width="12.7109375" style="1" customWidth="1"/>
  </cols>
  <sheetData>
    <row r="1" spans="1:15" s="15" customFormat="1" ht="31.5" customHeight="1" thickBot="1">
      <c r="A1" s="60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s="15" customFormat="1" ht="31.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ht="30" customHeight="1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25.5" customHeight="1" thickBot="1">
      <c r="A4" s="67" t="s">
        <v>0</v>
      </c>
      <c r="B4" s="70" t="s">
        <v>5</v>
      </c>
      <c r="C4" s="70"/>
      <c r="D4" s="70"/>
      <c r="E4" s="70"/>
      <c r="F4" s="70"/>
      <c r="G4" s="70"/>
      <c r="H4" s="72" t="s">
        <v>10</v>
      </c>
      <c r="I4" s="75" t="s">
        <v>3</v>
      </c>
      <c r="J4" s="75"/>
      <c r="K4" s="75"/>
      <c r="L4" s="75"/>
      <c r="M4" s="75"/>
      <c r="N4" s="76"/>
      <c r="O4" s="67" t="s">
        <v>8</v>
      </c>
    </row>
    <row r="5" spans="1:15" ht="25.5" customHeight="1" thickBot="1">
      <c r="A5" s="68"/>
      <c r="B5" s="71"/>
      <c r="C5" s="71"/>
      <c r="D5" s="71"/>
      <c r="E5" s="71"/>
      <c r="F5" s="71"/>
      <c r="G5" s="71"/>
      <c r="H5" s="73"/>
      <c r="I5" s="75" t="s">
        <v>6</v>
      </c>
      <c r="J5" s="75"/>
      <c r="K5" s="75"/>
      <c r="L5" s="78" t="s">
        <v>7</v>
      </c>
      <c r="M5" s="79"/>
      <c r="N5" s="80"/>
      <c r="O5" s="68"/>
    </row>
    <row r="6" spans="1:15" ht="25.5" customHeight="1">
      <c r="A6" s="68"/>
      <c r="B6" s="17" t="s">
        <v>12</v>
      </c>
      <c r="C6" s="18" t="s">
        <v>11</v>
      </c>
      <c r="D6" s="18" t="s">
        <v>9</v>
      </c>
      <c r="E6" s="18" t="s">
        <v>12</v>
      </c>
      <c r="F6" s="19" t="s">
        <v>11</v>
      </c>
      <c r="G6" s="19" t="s">
        <v>9</v>
      </c>
      <c r="H6" s="73"/>
      <c r="I6" s="17" t="s">
        <v>1</v>
      </c>
      <c r="J6" s="19" t="s">
        <v>2</v>
      </c>
      <c r="K6" s="17" t="s">
        <v>8</v>
      </c>
      <c r="L6" s="18" t="s">
        <v>1</v>
      </c>
      <c r="M6" s="19" t="s">
        <v>2</v>
      </c>
      <c r="N6" s="20" t="s">
        <v>8</v>
      </c>
      <c r="O6" s="77"/>
    </row>
    <row r="7" spans="1:15" ht="25.5" customHeight="1" thickBot="1">
      <c r="A7" s="69"/>
      <c r="B7" s="16" t="s">
        <v>4</v>
      </c>
      <c r="C7" s="2" t="s">
        <v>4</v>
      </c>
      <c r="D7" s="2" t="s">
        <v>4</v>
      </c>
      <c r="E7" s="2" t="s">
        <v>14</v>
      </c>
      <c r="F7" s="21" t="s">
        <v>14</v>
      </c>
      <c r="G7" s="21" t="s">
        <v>14</v>
      </c>
      <c r="H7" s="74"/>
      <c r="I7" s="22">
        <v>0.193</v>
      </c>
      <c r="J7" s="23">
        <v>0.0675</v>
      </c>
      <c r="K7" s="22">
        <v>0.2605</v>
      </c>
      <c r="L7" s="24">
        <v>0.1085</v>
      </c>
      <c r="M7" s="23">
        <v>0.03</v>
      </c>
      <c r="N7" s="25">
        <v>0.1385</v>
      </c>
      <c r="O7" s="25">
        <v>0.399</v>
      </c>
    </row>
    <row r="8" spans="1:15" s="5" customFormat="1" ht="21.75" customHeight="1">
      <c r="A8" s="7">
        <v>1</v>
      </c>
      <c r="B8" s="26">
        <v>13088.64</v>
      </c>
      <c r="C8" s="31">
        <f>B8/12</f>
        <v>1090.72</v>
      </c>
      <c r="D8" s="42">
        <f>B8/360</f>
        <v>36.35733333333333</v>
      </c>
      <c r="E8" s="48">
        <f>B8/0.00838</f>
        <v>1561890.214797136</v>
      </c>
      <c r="F8" s="38">
        <f>C8/0.00838</f>
        <v>130157.51789976134</v>
      </c>
      <c r="G8" s="46">
        <f>D8/0.00838</f>
        <v>4338.5839299920435</v>
      </c>
      <c r="H8" s="26">
        <f>F8*150/100/199.33</f>
        <v>979.4625839042894</v>
      </c>
      <c r="I8" s="52">
        <f>F8*19.3%</f>
        <v>25120.40095465394</v>
      </c>
      <c r="J8" s="34">
        <f>F8*6.75%</f>
        <v>8785.632458233891</v>
      </c>
      <c r="K8" s="38">
        <f>F8*26.05%</f>
        <v>33906.03341288783</v>
      </c>
      <c r="L8" s="52">
        <f>F8*10.85%</f>
        <v>14122.090692124106</v>
      </c>
      <c r="M8" s="34">
        <f>F8*3%</f>
        <v>3904.7255369928403</v>
      </c>
      <c r="N8" s="55">
        <f>F8*13.85%</f>
        <v>18026.816229116943</v>
      </c>
      <c r="O8" s="48">
        <f>F8*39.9%</f>
        <v>51932.84964200477</v>
      </c>
    </row>
    <row r="9" spans="1:15" s="5" customFormat="1" ht="21.75" customHeight="1">
      <c r="A9" s="4">
        <v>2</v>
      </c>
      <c r="B9" s="27">
        <v>16278.93</v>
      </c>
      <c r="C9" s="32">
        <f>B9/12</f>
        <v>1356.5775</v>
      </c>
      <c r="D9" s="44">
        <f aca="true" t="shared" si="0" ref="D9:D27">B9/360</f>
        <v>45.21925</v>
      </c>
      <c r="E9" s="49">
        <f aca="true" t="shared" si="1" ref="E9:G27">B9/0.00838</f>
        <v>1942593.0787589499</v>
      </c>
      <c r="F9" s="39">
        <f t="shared" si="1"/>
        <v>161882.75656324584</v>
      </c>
      <c r="G9" s="50">
        <f t="shared" si="1"/>
        <v>5396.091885441528</v>
      </c>
      <c r="H9" s="27">
        <f aca="true" t="shared" si="2" ref="H9:H18">F9*150/100/199.33</f>
        <v>1218.2016497510099</v>
      </c>
      <c r="I9" s="53">
        <f aca="true" t="shared" si="3" ref="I9:I27">F9*19.3%</f>
        <v>31243.37201670645</v>
      </c>
      <c r="J9" s="35">
        <f aca="true" t="shared" si="4" ref="J9:J27">F9*6.75%</f>
        <v>10927.086068019094</v>
      </c>
      <c r="K9" s="39">
        <f aca="true" t="shared" si="5" ref="K9:K27">F9*26.05%</f>
        <v>42170.45808472554</v>
      </c>
      <c r="L9" s="53">
        <f aca="true" t="shared" si="6" ref="L9:L27">F9*10.85%</f>
        <v>17564.279087112172</v>
      </c>
      <c r="M9" s="35">
        <f aca="true" t="shared" si="7" ref="M9:M27">F9*3%</f>
        <v>4856.482696897375</v>
      </c>
      <c r="N9" s="56">
        <f aca="true" t="shared" si="8" ref="N9:N27">F9*13.85%</f>
        <v>22420.761784009548</v>
      </c>
      <c r="O9" s="49">
        <f aca="true" t="shared" si="9" ref="O9:O27">F9*39.9%</f>
        <v>64591.21986873508</v>
      </c>
    </row>
    <row r="10" spans="1:15" s="5" customFormat="1" ht="21.75" customHeight="1">
      <c r="A10" s="4">
        <v>3</v>
      </c>
      <c r="B10" s="27">
        <v>19468.5</v>
      </c>
      <c r="C10" s="32">
        <f aca="true" t="shared" si="10" ref="C10:C27">B10/12</f>
        <v>1622.375</v>
      </c>
      <c r="D10" s="44">
        <f t="shared" si="0"/>
        <v>54.079166666666666</v>
      </c>
      <c r="E10" s="49">
        <f t="shared" si="1"/>
        <v>2323210.0238663484</v>
      </c>
      <c r="F10" s="39">
        <f t="shared" si="1"/>
        <v>193600.8353221957</v>
      </c>
      <c r="G10" s="50">
        <f t="shared" si="1"/>
        <v>6453.361177406523</v>
      </c>
      <c r="H10" s="27">
        <f t="shared" si="2"/>
        <v>1456.8868358164527</v>
      </c>
      <c r="I10" s="53">
        <f t="shared" si="3"/>
        <v>37364.96121718377</v>
      </c>
      <c r="J10" s="35">
        <f t="shared" si="4"/>
        <v>13068.05638424821</v>
      </c>
      <c r="K10" s="39">
        <f t="shared" si="5"/>
        <v>50433.01760143198</v>
      </c>
      <c r="L10" s="53">
        <f t="shared" si="6"/>
        <v>21005.690632458234</v>
      </c>
      <c r="M10" s="35">
        <f t="shared" si="7"/>
        <v>5808.025059665871</v>
      </c>
      <c r="N10" s="56">
        <f t="shared" si="8"/>
        <v>26813.7156921241</v>
      </c>
      <c r="O10" s="49">
        <f t="shared" si="9"/>
        <v>77246.73329355607</v>
      </c>
    </row>
    <row r="11" spans="1:15" s="5" customFormat="1" ht="21.75" customHeight="1" thickBot="1">
      <c r="A11" s="6">
        <v>4</v>
      </c>
      <c r="B11" s="28">
        <v>21476.08</v>
      </c>
      <c r="C11" s="33">
        <f t="shared" si="10"/>
        <v>1789.6733333333334</v>
      </c>
      <c r="D11" s="45">
        <f t="shared" si="0"/>
        <v>59.655777777777786</v>
      </c>
      <c r="E11" s="14">
        <f t="shared" si="1"/>
        <v>2562778.0429594275</v>
      </c>
      <c r="F11" s="40">
        <f t="shared" si="1"/>
        <v>213564.8369132856</v>
      </c>
      <c r="G11" s="51">
        <f t="shared" si="1"/>
        <v>7118.827897109521</v>
      </c>
      <c r="H11" s="29">
        <f t="shared" si="2"/>
        <v>1607.1201292827393</v>
      </c>
      <c r="I11" s="54">
        <f t="shared" si="3"/>
        <v>41218.01352426412</v>
      </c>
      <c r="J11" s="36">
        <f t="shared" si="4"/>
        <v>14415.626491646779</v>
      </c>
      <c r="K11" s="40">
        <f t="shared" si="5"/>
        <v>55633.6400159109</v>
      </c>
      <c r="L11" s="54">
        <f t="shared" si="6"/>
        <v>23171.784805091487</v>
      </c>
      <c r="M11" s="36">
        <f t="shared" si="7"/>
        <v>6406.945107398567</v>
      </c>
      <c r="N11" s="57">
        <f t="shared" si="8"/>
        <v>29578.729912490053</v>
      </c>
      <c r="O11" s="14">
        <f t="shared" si="9"/>
        <v>85212.36992840095</v>
      </c>
    </row>
    <row r="12" spans="1:15" s="5" customFormat="1" ht="21.75" customHeight="1">
      <c r="A12" s="7">
        <v>5</v>
      </c>
      <c r="B12" s="26">
        <v>22920.79</v>
      </c>
      <c r="C12" s="32">
        <f t="shared" si="10"/>
        <v>1910.0658333333333</v>
      </c>
      <c r="D12" s="43">
        <f t="shared" si="0"/>
        <v>63.66886111111111</v>
      </c>
      <c r="E12" s="13">
        <f t="shared" si="1"/>
        <v>2735177.8042959427</v>
      </c>
      <c r="F12" s="41">
        <f t="shared" si="1"/>
        <v>227931.48369132855</v>
      </c>
      <c r="G12" s="47">
        <f t="shared" si="1"/>
        <v>7597.716123044285</v>
      </c>
      <c r="H12" s="30">
        <f t="shared" si="2"/>
        <v>1715.2321554055727</v>
      </c>
      <c r="I12" s="58">
        <f t="shared" si="3"/>
        <v>43990.776352426416</v>
      </c>
      <c r="J12" s="37">
        <f t="shared" si="4"/>
        <v>15385.375149164678</v>
      </c>
      <c r="K12" s="41">
        <f t="shared" si="5"/>
        <v>59376.15150159109</v>
      </c>
      <c r="L12" s="58">
        <f t="shared" si="6"/>
        <v>24730.56598050915</v>
      </c>
      <c r="M12" s="37">
        <f t="shared" si="7"/>
        <v>6837.944510739856</v>
      </c>
      <c r="N12" s="59">
        <f t="shared" si="8"/>
        <v>31568.510491249002</v>
      </c>
      <c r="O12" s="13">
        <f t="shared" si="9"/>
        <v>90944.66199284009</v>
      </c>
    </row>
    <row r="13" spans="1:15" s="5" customFormat="1" ht="21.75" customHeight="1">
      <c r="A13" s="4">
        <v>6</v>
      </c>
      <c r="B13" s="27">
        <v>23716.31</v>
      </c>
      <c r="C13" s="32">
        <f t="shared" si="10"/>
        <v>1976.3591666666669</v>
      </c>
      <c r="D13" s="44">
        <f t="shared" si="0"/>
        <v>65.87863888888889</v>
      </c>
      <c r="E13" s="49">
        <f t="shared" si="1"/>
        <v>2830108.5918854414</v>
      </c>
      <c r="F13" s="39">
        <f t="shared" si="1"/>
        <v>235842.38265712015</v>
      </c>
      <c r="G13" s="50">
        <f t="shared" si="1"/>
        <v>7861.412755237337</v>
      </c>
      <c r="H13" s="27">
        <f t="shared" si="2"/>
        <v>1774.763327074099</v>
      </c>
      <c r="I13" s="53">
        <f t="shared" si="3"/>
        <v>45517.57985282419</v>
      </c>
      <c r="J13" s="35">
        <f t="shared" si="4"/>
        <v>15919.360829355612</v>
      </c>
      <c r="K13" s="39">
        <f t="shared" si="5"/>
        <v>61436.940682179804</v>
      </c>
      <c r="L13" s="53">
        <f t="shared" si="6"/>
        <v>25588.898518297538</v>
      </c>
      <c r="M13" s="35">
        <f t="shared" si="7"/>
        <v>7075.271479713604</v>
      </c>
      <c r="N13" s="56">
        <f t="shared" si="8"/>
        <v>32664.169998011137</v>
      </c>
      <c r="O13" s="49">
        <f t="shared" si="9"/>
        <v>94101.11068019093</v>
      </c>
    </row>
    <row r="14" spans="1:15" s="5" customFormat="1" ht="21.75" customHeight="1" thickBot="1">
      <c r="A14" s="8">
        <v>7</v>
      </c>
      <c r="B14" s="29">
        <v>25188.92</v>
      </c>
      <c r="C14" s="33">
        <f t="shared" si="10"/>
        <v>2099.0766666666664</v>
      </c>
      <c r="D14" s="45">
        <f t="shared" si="0"/>
        <v>69.96922222222221</v>
      </c>
      <c r="E14" s="14">
        <f t="shared" si="1"/>
        <v>3005837.7088305485</v>
      </c>
      <c r="F14" s="40">
        <f t="shared" si="1"/>
        <v>250486.47573587904</v>
      </c>
      <c r="G14" s="51">
        <f t="shared" si="1"/>
        <v>8349.549191195969</v>
      </c>
      <c r="H14" s="29">
        <f t="shared" si="2"/>
        <v>1884.9631947214093</v>
      </c>
      <c r="I14" s="54">
        <f t="shared" si="3"/>
        <v>48343.889817024654</v>
      </c>
      <c r="J14" s="36">
        <f t="shared" si="4"/>
        <v>16907.837112171837</v>
      </c>
      <c r="K14" s="40">
        <f t="shared" si="5"/>
        <v>65251.72692919649</v>
      </c>
      <c r="L14" s="54">
        <f t="shared" si="6"/>
        <v>27177.782617342877</v>
      </c>
      <c r="M14" s="36">
        <f t="shared" si="7"/>
        <v>7514.5942720763705</v>
      </c>
      <c r="N14" s="57">
        <f t="shared" si="8"/>
        <v>34692.37688941924</v>
      </c>
      <c r="O14" s="14">
        <f t="shared" si="9"/>
        <v>99944.10381861572</v>
      </c>
    </row>
    <row r="15" spans="1:15" s="5" customFormat="1" ht="21.75" customHeight="1">
      <c r="A15" s="4">
        <v>8</v>
      </c>
      <c r="B15" s="30">
        <v>26511.76</v>
      </c>
      <c r="C15" s="32">
        <f t="shared" si="10"/>
        <v>2209.313333333333</v>
      </c>
      <c r="D15" s="43">
        <f t="shared" si="0"/>
        <v>73.64377777777777</v>
      </c>
      <c r="E15" s="13">
        <f t="shared" si="1"/>
        <v>3163694.5107398564</v>
      </c>
      <c r="F15" s="41">
        <f t="shared" si="1"/>
        <v>263641.2092283213</v>
      </c>
      <c r="G15" s="47">
        <f t="shared" si="1"/>
        <v>8788.040307610712</v>
      </c>
      <c r="H15" s="30">
        <f t="shared" si="2"/>
        <v>1983.955319532845</v>
      </c>
      <c r="I15" s="58">
        <f t="shared" si="3"/>
        <v>50882.75338106602</v>
      </c>
      <c r="J15" s="37">
        <f t="shared" si="4"/>
        <v>17795.78162291169</v>
      </c>
      <c r="K15" s="41">
        <f t="shared" si="5"/>
        <v>68678.53500397771</v>
      </c>
      <c r="L15" s="58">
        <f t="shared" si="6"/>
        <v>28605.071201272865</v>
      </c>
      <c r="M15" s="37">
        <f t="shared" si="7"/>
        <v>7909.23627684964</v>
      </c>
      <c r="N15" s="59">
        <f t="shared" si="8"/>
        <v>36514.3074781225</v>
      </c>
      <c r="O15" s="13">
        <f t="shared" si="9"/>
        <v>105192.8424821002</v>
      </c>
    </row>
    <row r="16" spans="1:15" s="5" customFormat="1" ht="21.75" customHeight="1">
      <c r="A16" s="4">
        <v>9</v>
      </c>
      <c r="B16" s="27">
        <v>27707.44</v>
      </c>
      <c r="C16" s="32">
        <f t="shared" si="10"/>
        <v>2308.9533333333334</v>
      </c>
      <c r="D16" s="44">
        <f t="shared" si="0"/>
        <v>76.96511111111111</v>
      </c>
      <c r="E16" s="49">
        <f t="shared" si="1"/>
        <v>3306377.088305489</v>
      </c>
      <c r="F16" s="39">
        <f t="shared" si="1"/>
        <v>275531.4240254574</v>
      </c>
      <c r="G16" s="50">
        <f t="shared" si="1"/>
        <v>9184.380800848581</v>
      </c>
      <c r="H16" s="27">
        <f t="shared" si="2"/>
        <v>2073.431676306557</v>
      </c>
      <c r="I16" s="53">
        <f t="shared" si="3"/>
        <v>53177.56483691328</v>
      </c>
      <c r="J16" s="35">
        <f t="shared" si="4"/>
        <v>18598.371121718377</v>
      </c>
      <c r="K16" s="39">
        <f t="shared" si="5"/>
        <v>71775.93595863166</v>
      </c>
      <c r="L16" s="53">
        <f t="shared" si="6"/>
        <v>29895.159506762127</v>
      </c>
      <c r="M16" s="35">
        <f t="shared" si="7"/>
        <v>8265.942720763722</v>
      </c>
      <c r="N16" s="56">
        <f t="shared" si="8"/>
        <v>38161.102227525844</v>
      </c>
      <c r="O16" s="49">
        <f t="shared" si="9"/>
        <v>109937.0381861575</v>
      </c>
    </row>
    <row r="17" spans="1:15" s="5" customFormat="1" ht="21.75" customHeight="1">
      <c r="A17" s="9">
        <v>10</v>
      </c>
      <c r="B17" s="27">
        <v>29443.69</v>
      </c>
      <c r="C17" s="32">
        <f t="shared" si="10"/>
        <v>2453.6408333333334</v>
      </c>
      <c r="D17" s="44">
        <f t="shared" si="0"/>
        <v>81.78802777777777</v>
      </c>
      <c r="E17" s="49">
        <f t="shared" si="1"/>
        <v>3513566.825775656</v>
      </c>
      <c r="F17" s="39">
        <f t="shared" si="1"/>
        <v>292797.2354813047</v>
      </c>
      <c r="G17" s="50">
        <f t="shared" si="1"/>
        <v>9759.907849376821</v>
      </c>
      <c r="H17" s="27">
        <f t="shared" si="2"/>
        <v>2203.3605238647315</v>
      </c>
      <c r="I17" s="53">
        <f t="shared" si="3"/>
        <v>56509.86644789181</v>
      </c>
      <c r="J17" s="35">
        <f t="shared" si="4"/>
        <v>19763.81339498807</v>
      </c>
      <c r="K17" s="39">
        <f t="shared" si="5"/>
        <v>76273.67984287988</v>
      </c>
      <c r="L17" s="53">
        <f t="shared" si="6"/>
        <v>31768.50004972156</v>
      </c>
      <c r="M17" s="35">
        <f t="shared" si="7"/>
        <v>8783.917064439142</v>
      </c>
      <c r="N17" s="56">
        <f t="shared" si="8"/>
        <v>40552.41711416069</v>
      </c>
      <c r="O17" s="49">
        <f t="shared" si="9"/>
        <v>116826.09695704056</v>
      </c>
    </row>
    <row r="18" spans="1:15" s="5" customFormat="1" ht="21.75" customHeight="1" thickBot="1">
      <c r="A18" s="10">
        <v>11</v>
      </c>
      <c r="B18" s="28">
        <v>32621.22</v>
      </c>
      <c r="C18" s="33">
        <f t="shared" si="10"/>
        <v>2718.435</v>
      </c>
      <c r="D18" s="45">
        <f t="shared" si="0"/>
        <v>90.6145</v>
      </c>
      <c r="E18" s="14">
        <f t="shared" si="1"/>
        <v>3892747.016706444</v>
      </c>
      <c r="F18" s="40">
        <f t="shared" si="1"/>
        <v>324395.584725537</v>
      </c>
      <c r="G18" s="51">
        <f t="shared" si="1"/>
        <v>10813.186157517901</v>
      </c>
      <c r="H18" s="29">
        <f t="shared" si="2"/>
        <v>2441.1447202543795</v>
      </c>
      <c r="I18" s="54">
        <f t="shared" si="3"/>
        <v>62608.34785202864</v>
      </c>
      <c r="J18" s="36">
        <f t="shared" si="4"/>
        <v>21896.70196897375</v>
      </c>
      <c r="K18" s="40">
        <f t="shared" si="5"/>
        <v>84505.0498210024</v>
      </c>
      <c r="L18" s="54">
        <f t="shared" si="6"/>
        <v>35196.92094272076</v>
      </c>
      <c r="M18" s="36">
        <f t="shared" si="7"/>
        <v>9731.867541766109</v>
      </c>
      <c r="N18" s="57">
        <f t="shared" si="8"/>
        <v>44928.78848448687</v>
      </c>
      <c r="O18" s="14">
        <f t="shared" si="9"/>
        <v>129433.83830548925</v>
      </c>
    </row>
    <row r="19" spans="1:15" s="5" customFormat="1" ht="21.75" customHeight="1">
      <c r="A19" s="11">
        <v>12</v>
      </c>
      <c r="B19" s="26">
        <v>34704.83</v>
      </c>
      <c r="C19" s="32">
        <f t="shared" si="10"/>
        <v>2892.0691666666667</v>
      </c>
      <c r="D19" s="43">
        <f t="shared" si="0"/>
        <v>96.40230555555556</v>
      </c>
      <c r="E19" s="13">
        <f t="shared" si="1"/>
        <v>4141387.828162291</v>
      </c>
      <c r="F19" s="41">
        <f t="shared" si="1"/>
        <v>345115.6523468576</v>
      </c>
      <c r="G19" s="47">
        <f t="shared" si="1"/>
        <v>11503.855078228586</v>
      </c>
      <c r="H19" s="30"/>
      <c r="I19" s="58">
        <f t="shared" si="3"/>
        <v>66607.32090294352</v>
      </c>
      <c r="J19" s="37">
        <f t="shared" si="4"/>
        <v>23295.306533412888</v>
      </c>
      <c r="K19" s="41">
        <f t="shared" si="5"/>
        <v>89902.6274363564</v>
      </c>
      <c r="L19" s="58">
        <f t="shared" si="6"/>
        <v>37445.04827963405</v>
      </c>
      <c r="M19" s="37">
        <f t="shared" si="7"/>
        <v>10353.469570405727</v>
      </c>
      <c r="N19" s="59">
        <f t="shared" si="8"/>
        <v>47798.517850039774</v>
      </c>
      <c r="O19" s="13">
        <f t="shared" si="9"/>
        <v>137701.14528639617</v>
      </c>
    </row>
    <row r="20" spans="1:15" s="5" customFormat="1" ht="21.75" customHeight="1">
      <c r="A20" s="9">
        <v>13</v>
      </c>
      <c r="B20" s="27">
        <v>37541.88</v>
      </c>
      <c r="C20" s="32">
        <f t="shared" si="10"/>
        <v>3128.49</v>
      </c>
      <c r="D20" s="44">
        <f t="shared" si="0"/>
        <v>104.28299999999999</v>
      </c>
      <c r="E20" s="49">
        <f t="shared" si="1"/>
        <v>4479937.947494033</v>
      </c>
      <c r="F20" s="39">
        <f t="shared" si="1"/>
        <v>373328.1622911694</v>
      </c>
      <c r="G20" s="50">
        <f t="shared" si="1"/>
        <v>12444.272076372314</v>
      </c>
      <c r="H20" s="27"/>
      <c r="I20" s="53">
        <f t="shared" si="3"/>
        <v>72052.3353221957</v>
      </c>
      <c r="J20" s="35">
        <f t="shared" si="4"/>
        <v>25199.650954653935</v>
      </c>
      <c r="K20" s="39">
        <f t="shared" si="5"/>
        <v>97251.98627684964</v>
      </c>
      <c r="L20" s="53">
        <f t="shared" si="6"/>
        <v>40506.10560859188</v>
      </c>
      <c r="M20" s="35">
        <f t="shared" si="7"/>
        <v>11199.844868735081</v>
      </c>
      <c r="N20" s="56">
        <f t="shared" si="8"/>
        <v>51705.95047732696</v>
      </c>
      <c r="O20" s="49">
        <f t="shared" si="9"/>
        <v>148957.93675417657</v>
      </c>
    </row>
    <row r="21" spans="1:15" s="5" customFormat="1" ht="21.75" customHeight="1" thickBot="1">
      <c r="A21" s="12">
        <v>14</v>
      </c>
      <c r="B21" s="29">
        <v>40379</v>
      </c>
      <c r="C21" s="33">
        <f t="shared" si="10"/>
        <v>3364.9166666666665</v>
      </c>
      <c r="D21" s="45">
        <f t="shared" si="0"/>
        <v>112.16388888888889</v>
      </c>
      <c r="E21" s="14">
        <f t="shared" si="1"/>
        <v>4818496.420047732</v>
      </c>
      <c r="F21" s="40">
        <f t="shared" si="1"/>
        <v>401541.368337311</v>
      </c>
      <c r="G21" s="51">
        <f t="shared" si="1"/>
        <v>13384.712277910368</v>
      </c>
      <c r="H21" s="29"/>
      <c r="I21" s="54">
        <f t="shared" si="3"/>
        <v>77497.48408910102</v>
      </c>
      <c r="J21" s="36">
        <f t="shared" si="4"/>
        <v>27104.042362768498</v>
      </c>
      <c r="K21" s="40">
        <f t="shared" si="5"/>
        <v>104601.52645186953</v>
      </c>
      <c r="L21" s="54">
        <f t="shared" si="6"/>
        <v>43567.238464598246</v>
      </c>
      <c r="M21" s="36">
        <f t="shared" si="7"/>
        <v>12046.24105011933</v>
      </c>
      <c r="N21" s="57">
        <f t="shared" si="8"/>
        <v>55613.47951471757</v>
      </c>
      <c r="O21" s="14">
        <f t="shared" si="9"/>
        <v>160215.00596658708</v>
      </c>
    </row>
    <row r="22" spans="1:15" s="5" customFormat="1" ht="21.75" customHeight="1">
      <c r="A22" s="9">
        <v>15</v>
      </c>
      <c r="B22" s="30">
        <v>43525.61</v>
      </c>
      <c r="C22" s="32">
        <f t="shared" si="10"/>
        <v>3627.1341666666667</v>
      </c>
      <c r="D22" s="43">
        <f t="shared" si="0"/>
        <v>120.90447222222222</v>
      </c>
      <c r="E22" s="13">
        <f t="shared" si="1"/>
        <v>5193986.873508353</v>
      </c>
      <c r="F22" s="41">
        <f t="shared" si="1"/>
        <v>432832.2394590294</v>
      </c>
      <c r="G22" s="47">
        <f t="shared" si="1"/>
        <v>14427.74131530098</v>
      </c>
      <c r="H22" s="30"/>
      <c r="I22" s="58">
        <f t="shared" si="3"/>
        <v>83536.62221559268</v>
      </c>
      <c r="J22" s="37">
        <f t="shared" si="4"/>
        <v>29216.176163484488</v>
      </c>
      <c r="K22" s="41">
        <f t="shared" si="5"/>
        <v>112752.79837907717</v>
      </c>
      <c r="L22" s="58">
        <f t="shared" si="6"/>
        <v>46962.29798130469</v>
      </c>
      <c r="M22" s="37">
        <f t="shared" si="7"/>
        <v>12984.967183770881</v>
      </c>
      <c r="N22" s="59">
        <f t="shared" si="8"/>
        <v>59947.265165075565</v>
      </c>
      <c r="O22" s="13">
        <f t="shared" si="9"/>
        <v>172700.0635441527</v>
      </c>
    </row>
    <row r="23" spans="1:15" s="5" customFormat="1" ht="21.75" customHeight="1">
      <c r="A23" s="9">
        <v>16</v>
      </c>
      <c r="B23" s="27">
        <v>46858.59</v>
      </c>
      <c r="C23" s="32">
        <f t="shared" si="10"/>
        <v>3904.8824999999997</v>
      </c>
      <c r="D23" s="44">
        <f t="shared" si="0"/>
        <v>130.16275</v>
      </c>
      <c r="E23" s="49">
        <f t="shared" si="1"/>
        <v>5591717.183770883</v>
      </c>
      <c r="F23" s="39">
        <f t="shared" si="1"/>
        <v>465976.43198090687</v>
      </c>
      <c r="G23" s="50">
        <f t="shared" si="1"/>
        <v>15532.547732696896</v>
      </c>
      <c r="H23" s="27"/>
      <c r="I23" s="53">
        <f t="shared" si="3"/>
        <v>89933.45137231503</v>
      </c>
      <c r="J23" s="35">
        <f t="shared" si="4"/>
        <v>31453.409158711216</v>
      </c>
      <c r="K23" s="39">
        <f t="shared" si="5"/>
        <v>121386.86053102625</v>
      </c>
      <c r="L23" s="53">
        <f t="shared" si="6"/>
        <v>50558.442869928396</v>
      </c>
      <c r="M23" s="35">
        <f t="shared" si="7"/>
        <v>13979.292959427206</v>
      </c>
      <c r="N23" s="56">
        <f t="shared" si="8"/>
        <v>64537.735829355595</v>
      </c>
      <c r="O23" s="49">
        <f t="shared" si="9"/>
        <v>185924.59636038184</v>
      </c>
    </row>
    <row r="24" spans="1:15" s="5" customFormat="1" ht="21.75" customHeight="1">
      <c r="A24" s="9">
        <v>17</v>
      </c>
      <c r="B24" s="27">
        <v>50931.66</v>
      </c>
      <c r="C24" s="32">
        <f t="shared" si="10"/>
        <v>4244.305</v>
      </c>
      <c r="D24" s="44">
        <f t="shared" si="0"/>
        <v>141.47683333333333</v>
      </c>
      <c r="E24" s="49">
        <f t="shared" si="1"/>
        <v>6077763.723150359</v>
      </c>
      <c r="F24" s="39">
        <f t="shared" si="1"/>
        <v>506480.3102625299</v>
      </c>
      <c r="G24" s="50">
        <f t="shared" si="1"/>
        <v>16882.677008750994</v>
      </c>
      <c r="H24" s="27"/>
      <c r="I24" s="53">
        <f t="shared" si="3"/>
        <v>97750.69988066827</v>
      </c>
      <c r="J24" s="35">
        <f t="shared" si="4"/>
        <v>34187.42094272077</v>
      </c>
      <c r="K24" s="39">
        <f t="shared" si="5"/>
        <v>131938.12082338904</v>
      </c>
      <c r="L24" s="53">
        <f t="shared" si="6"/>
        <v>54953.11366348449</v>
      </c>
      <c r="M24" s="35">
        <f t="shared" si="7"/>
        <v>15194.409307875896</v>
      </c>
      <c r="N24" s="56">
        <f t="shared" si="8"/>
        <v>70147.52297136038</v>
      </c>
      <c r="O24" s="49">
        <f t="shared" si="9"/>
        <v>202085.6437947494</v>
      </c>
    </row>
    <row r="25" spans="1:15" s="5" customFormat="1" ht="21.75" customHeight="1" thickBot="1">
      <c r="A25" s="10">
        <v>18</v>
      </c>
      <c r="B25" s="28">
        <v>56126.51</v>
      </c>
      <c r="C25" s="33">
        <f t="shared" si="10"/>
        <v>4677.2091666666665</v>
      </c>
      <c r="D25" s="45">
        <f t="shared" si="0"/>
        <v>155.90697222222224</v>
      </c>
      <c r="E25" s="14">
        <f t="shared" si="1"/>
        <v>6697674.224343675</v>
      </c>
      <c r="F25" s="40">
        <f t="shared" si="1"/>
        <v>558139.5186953063</v>
      </c>
      <c r="G25" s="51">
        <f t="shared" si="1"/>
        <v>18604.650623176876</v>
      </c>
      <c r="H25" s="28"/>
      <c r="I25" s="54">
        <f t="shared" si="3"/>
        <v>107720.92710819411</v>
      </c>
      <c r="J25" s="36">
        <f t="shared" si="4"/>
        <v>37674.41751193318</v>
      </c>
      <c r="K25" s="40">
        <f t="shared" si="5"/>
        <v>145395.3446201273</v>
      </c>
      <c r="L25" s="54">
        <f t="shared" si="6"/>
        <v>60558.13777844073</v>
      </c>
      <c r="M25" s="36">
        <f t="shared" si="7"/>
        <v>16744.185560859187</v>
      </c>
      <c r="N25" s="57">
        <f t="shared" si="8"/>
        <v>77302.32333929991</v>
      </c>
      <c r="O25" s="14">
        <f t="shared" si="9"/>
        <v>222697.66795942717</v>
      </c>
    </row>
    <row r="26" spans="1:15" s="5" customFormat="1" ht="21.75" customHeight="1">
      <c r="A26" s="11">
        <v>19</v>
      </c>
      <c r="B26" s="26">
        <v>61782.78</v>
      </c>
      <c r="C26" s="32">
        <f t="shared" si="10"/>
        <v>5148.565</v>
      </c>
      <c r="D26" s="43">
        <f t="shared" si="0"/>
        <v>171.61883333333333</v>
      </c>
      <c r="E26" s="13">
        <f t="shared" si="1"/>
        <v>7372646.778042959</v>
      </c>
      <c r="F26" s="41">
        <f t="shared" si="1"/>
        <v>614387.2315035799</v>
      </c>
      <c r="G26" s="47">
        <f t="shared" si="1"/>
        <v>20479.574383452662</v>
      </c>
      <c r="H26" s="26"/>
      <c r="I26" s="58">
        <f t="shared" si="3"/>
        <v>118576.73568019092</v>
      </c>
      <c r="J26" s="37">
        <f t="shared" si="4"/>
        <v>41471.13812649164</v>
      </c>
      <c r="K26" s="41">
        <f t="shared" si="5"/>
        <v>160047.87380668256</v>
      </c>
      <c r="L26" s="58">
        <f t="shared" si="6"/>
        <v>66661.01461813842</v>
      </c>
      <c r="M26" s="37">
        <f t="shared" si="7"/>
        <v>18431.616945107395</v>
      </c>
      <c r="N26" s="59">
        <f t="shared" si="8"/>
        <v>85092.6315632458</v>
      </c>
      <c r="O26" s="13">
        <f t="shared" si="9"/>
        <v>245140.50536992835</v>
      </c>
    </row>
    <row r="27" spans="1:15" s="5" customFormat="1" ht="21.75" customHeight="1" thickBot="1">
      <c r="A27" s="12">
        <v>20</v>
      </c>
      <c r="B27" s="29">
        <v>67883.32</v>
      </c>
      <c r="C27" s="33">
        <f t="shared" si="10"/>
        <v>5656.943333333334</v>
      </c>
      <c r="D27" s="45">
        <f t="shared" si="0"/>
        <v>188.5647777777778</v>
      </c>
      <c r="E27" s="14">
        <f t="shared" si="1"/>
        <v>8100634.844868735</v>
      </c>
      <c r="F27" s="40">
        <f t="shared" si="1"/>
        <v>675052.9037390613</v>
      </c>
      <c r="G27" s="51">
        <f t="shared" si="1"/>
        <v>22501.76345796871</v>
      </c>
      <c r="H27" s="29"/>
      <c r="I27" s="54">
        <f t="shared" si="3"/>
        <v>130285.21042163884</v>
      </c>
      <c r="J27" s="36">
        <f t="shared" si="4"/>
        <v>45566.07100238664</v>
      </c>
      <c r="K27" s="40">
        <f t="shared" si="5"/>
        <v>175851.28142402548</v>
      </c>
      <c r="L27" s="54">
        <f t="shared" si="6"/>
        <v>73243.24005568815</v>
      </c>
      <c r="M27" s="36">
        <f t="shared" si="7"/>
        <v>20251.587112171837</v>
      </c>
      <c r="N27" s="57">
        <f t="shared" si="8"/>
        <v>93494.82716785998</v>
      </c>
      <c r="O27" s="14">
        <f t="shared" si="9"/>
        <v>269346.1085918854</v>
      </c>
    </row>
  </sheetData>
  <sheetProtection/>
  <mergeCells count="10">
    <mergeCell ref="A1:O1"/>
    <mergeCell ref="A2:O2"/>
    <mergeCell ref="A3:O3"/>
    <mergeCell ref="A4:A7"/>
    <mergeCell ref="B4:G5"/>
    <mergeCell ref="H4:H7"/>
    <mergeCell ref="I4:N4"/>
    <mergeCell ref="O4:O6"/>
    <mergeCell ref="I5:K5"/>
    <mergeCell ref="L5:N5"/>
  </mergeCells>
  <printOptions horizontalCentered="1"/>
  <pageMargins left="0" right="0" top="0.7874015748031497" bottom="0.7874015748031497" header="0" footer="0.1968503937007874"/>
  <pageSetup orientation="landscape" paperSize="9" scale="75" r:id="rId1"/>
  <headerFooter>
    <oddFooter>&amp;CService des Affaires Maritimes de Polynésie Française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ENIM Joseph GIBSON</dc:creator>
  <cp:keywords/>
  <dc:description/>
  <cp:lastModifiedBy>Rudy DECAUDAIN</cp:lastModifiedBy>
  <cp:lastPrinted>2021-04-08T00:26:27Z</cp:lastPrinted>
  <dcterms:created xsi:type="dcterms:W3CDTF">2005-11-30T02:48:31Z</dcterms:created>
  <dcterms:modified xsi:type="dcterms:W3CDTF">2022-04-05T18:23:15Z</dcterms:modified>
  <cp:category/>
  <cp:version/>
  <cp:contentType/>
  <cp:contentStatus/>
</cp:coreProperties>
</file>